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8415" windowHeight="10935" activeTab="2"/>
  </bookViews>
  <sheets>
    <sheet name="Grafico" sheetId="5" r:id="rId1"/>
    <sheet name="presenze" sheetId="1" r:id="rId2"/>
    <sheet name="bilancio economico" sheetId="6" r:id="rId3"/>
  </sheets>
  <definedNames>
    <definedName name="_xlnm.Print_Area" localSheetId="2">'bilancio economico'!$A$1:$P$42</definedName>
    <definedName name="_xlnm.Print_Area" localSheetId="1">presenze!$A$1:$G$37</definedName>
  </definedNames>
  <calcPr calcId="125725"/>
</workbook>
</file>

<file path=xl/calcChain.xml><?xml version="1.0" encoding="utf-8"?>
<calcChain xmlns="http://schemas.openxmlformats.org/spreadsheetml/2006/main">
  <c r="C28" i="1"/>
  <c r="M41" i="6"/>
  <c r="L41"/>
  <c r="K41"/>
  <c r="J41"/>
  <c r="I41"/>
  <c r="H41"/>
  <c r="G41"/>
  <c r="F41"/>
  <c r="E41"/>
  <c r="D41"/>
  <c r="P34"/>
  <c r="P31"/>
  <c r="P30"/>
  <c r="P29"/>
  <c r="N27"/>
  <c r="N41" s="1"/>
  <c r="P21"/>
  <c r="P20"/>
  <c r="P18"/>
  <c r="P17"/>
  <c r="P16"/>
  <c r="P15"/>
  <c r="P14"/>
  <c r="O13"/>
  <c r="O41" s="1"/>
  <c r="P10"/>
  <c r="P41" s="1"/>
  <c r="G37" i="1"/>
  <c r="F37"/>
  <c r="E37"/>
  <c r="D37"/>
  <c r="C37"/>
  <c r="G36"/>
  <c r="G35"/>
  <c r="G34"/>
  <c r="G33"/>
  <c r="G32"/>
  <c r="G31"/>
  <c r="D42" i="6" l="1"/>
</calcChain>
</file>

<file path=xl/sharedStrings.xml><?xml version="1.0" encoding="utf-8"?>
<sst xmlns="http://schemas.openxmlformats.org/spreadsheetml/2006/main" count="120" uniqueCount="57">
  <si>
    <t>data</t>
  </si>
  <si>
    <t>evento</t>
  </si>
  <si>
    <t>Palazzo Sinesi</t>
  </si>
  <si>
    <t>Palazzo Iliceto</t>
  </si>
  <si>
    <t>ospiti</t>
  </si>
  <si>
    <t>Treno dell'Archeologia</t>
  </si>
  <si>
    <t>Rotary Battisti</t>
  </si>
  <si>
    <t>Premio Diomede</t>
  </si>
  <si>
    <t>Madonna del Carmine</t>
  </si>
  <si>
    <t>Terre dei Musicanti</t>
  </si>
  <si>
    <t>Portoni Aperti</t>
  </si>
  <si>
    <t>Festa patronale</t>
  </si>
  <si>
    <t>Incontri di archeologia</t>
  </si>
  <si>
    <t>Notte degli Ipogei</t>
  </si>
  <si>
    <t>Lentini San Leucio</t>
  </si>
  <si>
    <t>Mostra Pittorica</t>
  </si>
  <si>
    <t>Ponte Romano e Bagnoli</t>
  </si>
  <si>
    <t>Messa Lagrasta</t>
  </si>
  <si>
    <t>Festa degli Altarini</t>
  </si>
  <si>
    <t>Notte Bianca</t>
  </si>
  <si>
    <t>Domenica</t>
  </si>
  <si>
    <t>Premio Dea Ebe</t>
  </si>
  <si>
    <t>Rosati in Tour</t>
  </si>
  <si>
    <t>Residenti</t>
  </si>
  <si>
    <t>Pugliesi</t>
  </si>
  <si>
    <t>Estero</t>
  </si>
  <si>
    <t>Italia</t>
  </si>
  <si>
    <t>Totale</t>
  </si>
  <si>
    <t>Parco di San Leucio</t>
  </si>
  <si>
    <t>Ipogei Lagrasta</t>
  </si>
  <si>
    <t>orario</t>
  </si>
  <si>
    <t>Lagrasta</t>
  </si>
  <si>
    <t>Battistero</t>
  </si>
  <si>
    <t>Punto di accoglienza</t>
  </si>
  <si>
    <t>San Leucio</t>
  </si>
  <si>
    <t>Cattedrale</t>
  </si>
  <si>
    <t>Aree</t>
  </si>
  <si>
    <t>Varie</t>
  </si>
  <si>
    <t>custode</t>
  </si>
  <si>
    <t>guida</t>
  </si>
  <si>
    <t>11,15/12,30</t>
  </si>
  <si>
    <t>21,00/24,00</t>
  </si>
  <si>
    <t>Piazzetta</t>
  </si>
  <si>
    <t>Orchestra</t>
  </si>
  <si>
    <t>Sedie</t>
  </si>
  <si>
    <t>service</t>
  </si>
  <si>
    <t>sedie</t>
  </si>
  <si>
    <t xml:space="preserve">service + luci </t>
  </si>
  <si>
    <t>bus navetta</t>
  </si>
  <si>
    <t>20,00/24,00</t>
  </si>
  <si>
    <t>palco</t>
  </si>
  <si>
    <t>21,00/02,00</t>
  </si>
  <si>
    <t>20,00/23,00</t>
  </si>
  <si>
    <t>tipografia</t>
  </si>
  <si>
    <t>vegapol</t>
  </si>
  <si>
    <t>siae</t>
  </si>
  <si>
    <t>totale</t>
  </si>
</sst>
</file>

<file path=xl/styles.xml><?xml version="1.0" encoding="utf-8"?>
<styleSheet xmlns="http://schemas.openxmlformats.org/spreadsheetml/2006/main">
  <numFmts count="2">
    <numFmt numFmtId="164" formatCode="d\ mmmm\ yyyy"/>
    <numFmt numFmtId="165" formatCode="&quot;€&quot;\ #,##0.00"/>
  </numFmts>
  <fonts count="6"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164" fontId="1" fillId="0" borderId="0" xfId="1" applyNumberFormat="1"/>
    <xf numFmtId="164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64" fontId="2" fillId="0" borderId="0" xfId="1" applyNumberFormat="1" applyFont="1"/>
    <xf numFmtId="0" fontId="2" fillId="0" borderId="0" xfId="1" applyFont="1"/>
    <xf numFmtId="164" fontId="3" fillId="0" borderId="0" xfId="1" applyNumberFormat="1" applyFont="1"/>
    <xf numFmtId="164" fontId="4" fillId="0" borderId="0" xfId="1" applyNumberFormat="1" applyFont="1"/>
    <xf numFmtId="3" fontId="1" fillId="0" borderId="0" xfId="1" applyNumberFormat="1"/>
    <xf numFmtId="0" fontId="1" fillId="0" borderId="0" xfId="1" applyFill="1"/>
    <xf numFmtId="0" fontId="0" fillId="0" borderId="0" xfId="0" applyAlignment="1">
      <alignment horizontal="center"/>
    </xf>
    <xf numFmtId="0" fontId="1" fillId="0" borderId="0" xfId="1" applyFill="1" applyAlignment="1">
      <alignment horizontal="center"/>
    </xf>
    <xf numFmtId="164" fontId="3" fillId="0" borderId="0" xfId="1" applyNumberFormat="1" applyFont="1" applyFill="1"/>
    <xf numFmtId="0" fontId="5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64" fontId="0" fillId="0" borderId="0" xfId="0" applyNumberFormat="1"/>
    <xf numFmtId="165" fontId="0" fillId="0" borderId="0" xfId="0" applyNumberFormat="1"/>
    <xf numFmtId="164" fontId="4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65" fontId="2" fillId="0" borderId="0" xfId="0" applyNumberFormat="1" applyFont="1"/>
    <xf numFmtId="0" fontId="2" fillId="0" borderId="0" xfId="0" applyFont="1"/>
    <xf numFmtId="164" fontId="5" fillId="0" borderId="0" xfId="0" applyNumberFormat="1" applyFont="1"/>
    <xf numFmtId="165" fontId="5" fillId="0" borderId="0" xfId="0" applyNumberFormat="1" applyFont="1"/>
    <xf numFmtId="3" fontId="0" fillId="0" borderId="0" xfId="0" applyNumberFormat="1"/>
    <xf numFmtId="164" fontId="0" fillId="0" borderId="0" xfId="0" applyNumberFormat="1" applyAlignment="1">
      <alignment horizontal="right"/>
    </xf>
    <xf numFmtId="165" fontId="0" fillId="0" borderId="0" xfId="0" applyNumberFormat="1" applyFill="1"/>
    <xf numFmtId="165" fontId="2" fillId="0" borderId="0" xfId="0" applyNumberFormat="1" applyFont="1" applyFill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Città Aperte Estate 2009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2009701443569554"/>
                  <c:y val="-0.1366079760863226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Residenti 67%</a:t>
                    </a:r>
                  </a:p>
                </c:rich>
              </c:tx>
              <c:showVal val="1"/>
              <c:showSer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Pugliesi 15%</a:t>
                    </a:r>
                  </a:p>
                </c:rich>
              </c:tx>
              <c:showVal val="1"/>
              <c:showSer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Italia 15%</a:t>
                    </a:r>
                  </a:p>
                </c:rich>
              </c:tx>
              <c:showVal val="1"/>
              <c:showSerName val="1"/>
              <c:showPercent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Estero 3%</a:t>
                    </a:r>
                  </a:p>
                </c:rich>
              </c:tx>
              <c:showVal val="1"/>
              <c:showSerName val="1"/>
              <c:showPercent val="1"/>
            </c:dLbl>
            <c:showVal val="1"/>
            <c:showSerName val="1"/>
            <c:showPercent val="1"/>
            <c:showLeaderLines val="1"/>
          </c:dLbls>
          <c:val>
            <c:numRef>
              <c:f>presenze!$C$37:$F$37</c:f>
              <c:numCache>
                <c:formatCode>General</c:formatCode>
                <c:ptCount val="4"/>
                <c:pt idx="0">
                  <c:v>3428</c:v>
                </c:pt>
                <c:pt idx="1">
                  <c:v>760</c:v>
                </c:pt>
                <c:pt idx="2">
                  <c:v>773</c:v>
                </c:pt>
                <c:pt idx="3">
                  <c:v>156</c:v>
                </c:pt>
              </c:numCache>
            </c:numRef>
          </c:val>
        </c:ser>
        <c:dLbls>
          <c:showPercent val="1"/>
        </c:dLbls>
      </c:pie3DChart>
    </c:plotArea>
    <c:plotVisOnly val="1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-23813"/>
    <xdr:ext cx="9286875" cy="6096000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workbookViewId="0">
      <selection sqref="A1:G37"/>
    </sheetView>
  </sheetViews>
  <sheetFormatPr defaultRowHeight="15"/>
  <cols>
    <col min="1" max="1" width="15.5703125" bestFit="1" customWidth="1"/>
    <col min="2" max="2" width="24.140625" bestFit="1" customWidth="1"/>
  </cols>
  <sheetData>
    <row r="1" spans="1:7">
      <c r="A1" s="3" t="s">
        <v>0</v>
      </c>
      <c r="B1" s="3" t="s">
        <v>1</v>
      </c>
      <c r="C1" s="14" t="s">
        <v>4</v>
      </c>
      <c r="D1" s="14"/>
      <c r="E1" s="14"/>
      <c r="F1" s="14"/>
      <c r="G1" s="14"/>
    </row>
    <row r="2" spans="1:7">
      <c r="A2" s="1"/>
      <c r="B2" s="1"/>
      <c r="C2" s="11"/>
      <c r="D2" s="11"/>
      <c r="E2" s="11"/>
      <c r="F2" s="12"/>
      <c r="G2" s="11"/>
    </row>
    <row r="3" spans="1:7">
      <c r="A3" s="2">
        <v>39992</v>
      </c>
      <c r="B3" s="8" t="s">
        <v>5</v>
      </c>
      <c r="C3" s="1">
        <v>325</v>
      </c>
      <c r="G3" s="1"/>
    </row>
    <row r="4" spans="1:7">
      <c r="A4" s="2">
        <v>39998</v>
      </c>
      <c r="B4" s="8" t="s">
        <v>6</v>
      </c>
      <c r="C4" s="1">
        <v>650</v>
      </c>
      <c r="G4" s="1"/>
    </row>
    <row r="5" spans="1:7">
      <c r="A5" s="2">
        <v>40005</v>
      </c>
      <c r="B5" s="8" t="s">
        <v>7</v>
      </c>
      <c r="C5" s="1">
        <v>34</v>
      </c>
      <c r="G5" s="1"/>
    </row>
    <row r="6" spans="1:7">
      <c r="A6" s="2">
        <v>40010</v>
      </c>
      <c r="B6" s="8" t="s">
        <v>8</v>
      </c>
      <c r="C6" s="1">
        <v>47</v>
      </c>
      <c r="G6" s="1"/>
    </row>
    <row r="7" spans="1:7">
      <c r="A7" s="2">
        <v>40013</v>
      </c>
      <c r="B7" s="8" t="s">
        <v>9</v>
      </c>
      <c r="C7" s="1">
        <v>250</v>
      </c>
      <c r="G7" s="1"/>
    </row>
    <row r="8" spans="1:7">
      <c r="A8" s="2">
        <v>40019</v>
      </c>
      <c r="B8" s="8" t="s">
        <v>10</v>
      </c>
      <c r="C8" s="1">
        <v>118</v>
      </c>
      <c r="G8" s="1"/>
    </row>
    <row r="9" spans="1:7">
      <c r="A9" s="2">
        <v>40020</v>
      </c>
      <c r="B9" s="8" t="s">
        <v>10</v>
      </c>
      <c r="C9" s="1">
        <v>175</v>
      </c>
      <c r="G9" s="1"/>
    </row>
    <row r="10" spans="1:7">
      <c r="A10" s="2">
        <v>40025</v>
      </c>
      <c r="B10" s="8" t="s">
        <v>11</v>
      </c>
      <c r="C10" s="1">
        <v>208</v>
      </c>
      <c r="G10" s="1"/>
    </row>
    <row r="11" spans="1:7">
      <c r="A11" s="2">
        <v>40026</v>
      </c>
      <c r="B11" s="8" t="s">
        <v>11</v>
      </c>
      <c r="C11" s="1">
        <v>232</v>
      </c>
      <c r="G11" s="1"/>
    </row>
    <row r="12" spans="1:7">
      <c r="A12" s="2">
        <v>40027</v>
      </c>
      <c r="B12" s="8" t="s">
        <v>11</v>
      </c>
      <c r="C12" s="1">
        <v>152</v>
      </c>
      <c r="G12" s="1"/>
    </row>
    <row r="13" spans="1:7">
      <c r="A13" s="5">
        <v>40031</v>
      </c>
      <c r="B13" s="7" t="s">
        <v>12</v>
      </c>
      <c r="C13" s="6">
        <v>74</v>
      </c>
      <c r="G13" s="6"/>
    </row>
    <row r="14" spans="1:7">
      <c r="A14" s="2">
        <v>40033</v>
      </c>
      <c r="B14" s="8" t="s">
        <v>13</v>
      </c>
      <c r="C14" s="1">
        <v>1769</v>
      </c>
      <c r="G14" s="1"/>
    </row>
    <row r="15" spans="1:7">
      <c r="A15" s="2">
        <v>40034</v>
      </c>
      <c r="B15" s="8" t="s">
        <v>14</v>
      </c>
      <c r="C15" s="1">
        <v>544</v>
      </c>
      <c r="G15" s="1"/>
    </row>
    <row r="16" spans="1:7">
      <c r="A16" s="2">
        <v>40035</v>
      </c>
      <c r="B16" s="8" t="s">
        <v>15</v>
      </c>
      <c r="C16" s="1">
        <v>423</v>
      </c>
      <c r="G16" s="1"/>
    </row>
    <row r="17" spans="1:7">
      <c r="A17" s="2">
        <v>40038</v>
      </c>
      <c r="B17" s="8" t="s">
        <v>16</v>
      </c>
      <c r="C17" s="1">
        <v>500</v>
      </c>
      <c r="G17" s="1"/>
    </row>
    <row r="18" spans="1:7">
      <c r="A18" s="5">
        <v>40038</v>
      </c>
      <c r="B18" s="7" t="s">
        <v>12</v>
      </c>
      <c r="C18" s="1">
        <v>148</v>
      </c>
      <c r="G18" s="1"/>
    </row>
    <row r="19" spans="1:7">
      <c r="A19" s="2">
        <v>40039</v>
      </c>
      <c r="B19" s="8" t="s">
        <v>17</v>
      </c>
      <c r="C19" s="1">
        <v>512</v>
      </c>
      <c r="G19" s="1"/>
    </row>
    <row r="20" spans="1:7">
      <c r="A20" s="2">
        <v>40040</v>
      </c>
      <c r="B20" s="8" t="s">
        <v>18</v>
      </c>
      <c r="C20" s="1">
        <v>149</v>
      </c>
      <c r="G20" s="1"/>
    </row>
    <row r="21" spans="1:7">
      <c r="A21" s="2">
        <v>40041</v>
      </c>
      <c r="B21" s="8" t="s">
        <v>18</v>
      </c>
      <c r="C21" s="1">
        <v>166</v>
      </c>
      <c r="G21" s="1"/>
    </row>
    <row r="22" spans="1:7">
      <c r="A22" s="2">
        <v>40043</v>
      </c>
      <c r="B22" s="8" t="s">
        <v>19</v>
      </c>
      <c r="C22" s="1">
        <v>77</v>
      </c>
      <c r="G22" s="1"/>
    </row>
    <row r="23" spans="1:7">
      <c r="A23" s="5">
        <v>40045</v>
      </c>
      <c r="B23" s="7" t="s">
        <v>12</v>
      </c>
      <c r="C23" s="1">
        <v>96</v>
      </c>
      <c r="G23" s="1"/>
    </row>
    <row r="24" spans="1:7">
      <c r="A24" s="2">
        <v>40048</v>
      </c>
      <c r="B24" s="8" t="s">
        <v>20</v>
      </c>
      <c r="C24" s="1">
        <v>129</v>
      </c>
      <c r="G24" s="1"/>
    </row>
    <row r="25" spans="1:7">
      <c r="A25" s="5">
        <v>40052</v>
      </c>
      <c r="B25" s="7" t="s">
        <v>12</v>
      </c>
      <c r="C25" s="1">
        <v>93</v>
      </c>
      <c r="G25" s="1"/>
    </row>
    <row r="26" spans="1:7">
      <c r="A26" s="5">
        <v>40054</v>
      </c>
      <c r="B26" s="7" t="s">
        <v>21</v>
      </c>
      <c r="C26" s="1">
        <v>20</v>
      </c>
      <c r="G26" s="1"/>
    </row>
    <row r="27" spans="1:7">
      <c r="A27" s="5">
        <v>40062</v>
      </c>
      <c r="B27" s="7" t="s">
        <v>22</v>
      </c>
      <c r="C27" s="1">
        <v>45</v>
      </c>
      <c r="G27" s="1"/>
    </row>
    <row r="28" spans="1:7">
      <c r="A28" s="1"/>
      <c r="B28" s="1"/>
      <c r="C28" s="9">
        <f>SUM(C3:C27)</f>
        <v>6936</v>
      </c>
      <c r="G28" s="9"/>
    </row>
    <row r="29" spans="1:7">
      <c r="A29" s="1"/>
      <c r="B29" s="1"/>
      <c r="C29" s="9"/>
      <c r="G29" s="9"/>
    </row>
    <row r="30" spans="1:7">
      <c r="A30" s="1"/>
      <c r="B30" s="1"/>
      <c r="C30" s="4" t="s">
        <v>23</v>
      </c>
      <c r="D30" s="11" t="s">
        <v>24</v>
      </c>
      <c r="E30" s="11" t="s">
        <v>26</v>
      </c>
      <c r="F30" s="12" t="s">
        <v>25</v>
      </c>
      <c r="G30" s="11" t="s">
        <v>27</v>
      </c>
    </row>
    <row r="31" spans="1:7">
      <c r="B31" s="13" t="s">
        <v>2</v>
      </c>
      <c r="C31" s="10">
        <v>603</v>
      </c>
      <c r="D31">
        <v>228</v>
      </c>
      <c r="E31">
        <v>202</v>
      </c>
      <c r="F31">
        <v>39</v>
      </c>
      <c r="G31">
        <f>SUM(C31:F31)</f>
        <v>1072</v>
      </c>
    </row>
    <row r="32" spans="1:7">
      <c r="B32" s="13" t="s">
        <v>3</v>
      </c>
      <c r="C32" s="10">
        <v>683</v>
      </c>
      <c r="D32">
        <v>202</v>
      </c>
      <c r="E32">
        <v>186</v>
      </c>
      <c r="F32">
        <v>34</v>
      </c>
      <c r="G32">
        <f t="shared" ref="G32:G37" si="0">SUM(C32:F32)</f>
        <v>1105</v>
      </c>
    </row>
    <row r="33" spans="2:7">
      <c r="B33" s="13" t="s">
        <v>28</v>
      </c>
      <c r="C33" s="10">
        <v>575</v>
      </c>
      <c r="D33">
        <v>67</v>
      </c>
      <c r="E33">
        <v>110</v>
      </c>
      <c r="F33">
        <v>15</v>
      </c>
      <c r="G33">
        <f t="shared" si="0"/>
        <v>767</v>
      </c>
    </row>
    <row r="34" spans="2:7">
      <c r="B34" s="13" t="s">
        <v>29</v>
      </c>
      <c r="C34" s="10">
        <v>331</v>
      </c>
      <c r="D34">
        <v>47</v>
      </c>
      <c r="E34">
        <v>56</v>
      </c>
      <c r="F34">
        <v>20</v>
      </c>
      <c r="G34">
        <f t="shared" si="0"/>
        <v>454</v>
      </c>
    </row>
    <row r="35" spans="2:7">
      <c r="B35" s="13" t="s">
        <v>12</v>
      </c>
      <c r="C35" s="10">
        <v>320</v>
      </c>
      <c r="D35">
        <v>29</v>
      </c>
      <c r="E35">
        <v>61</v>
      </c>
      <c r="F35">
        <v>1</v>
      </c>
      <c r="G35">
        <f t="shared" si="0"/>
        <v>411</v>
      </c>
    </row>
    <row r="36" spans="2:7">
      <c r="B36" s="13" t="s">
        <v>13</v>
      </c>
      <c r="C36" s="10">
        <v>916</v>
      </c>
      <c r="D36">
        <v>187</v>
      </c>
      <c r="E36">
        <v>158</v>
      </c>
      <c r="F36">
        <v>47</v>
      </c>
      <c r="G36">
        <f t="shared" si="0"/>
        <v>1308</v>
      </c>
    </row>
    <row r="37" spans="2:7">
      <c r="B37" s="13"/>
      <c r="C37" s="10">
        <f>SUM(C31:C36)</f>
        <v>3428</v>
      </c>
      <c r="D37" s="10">
        <f>SUM(D31:D36)</f>
        <v>760</v>
      </c>
      <c r="E37" s="10">
        <f>SUM(E31:E36)</f>
        <v>773</v>
      </c>
      <c r="F37" s="10">
        <f>SUM(F31:F36)</f>
        <v>156</v>
      </c>
      <c r="G37">
        <f t="shared" si="0"/>
        <v>5117</v>
      </c>
    </row>
    <row r="38" spans="2:7">
      <c r="B38" s="13"/>
      <c r="C38" s="10"/>
    </row>
    <row r="39" spans="2:7">
      <c r="B39" s="13"/>
      <c r="C39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abSelected="1" zoomScale="92" zoomScaleNormal="92" workbookViewId="0"/>
  </sheetViews>
  <sheetFormatPr defaultRowHeight="15"/>
  <cols>
    <col min="1" max="1" width="17.5703125" bestFit="1" customWidth="1"/>
    <col min="2" max="2" width="24.140625" bestFit="1" customWidth="1"/>
    <col min="3" max="3" width="11" bestFit="1" customWidth="1"/>
    <col min="4" max="4" width="11.140625" bestFit="1" customWidth="1"/>
    <col min="5" max="9" width="9.28515625" bestFit="1" customWidth="1"/>
    <col min="10" max="10" width="13.140625" customWidth="1"/>
    <col min="11" max="14" width="9.28515625" bestFit="1" customWidth="1"/>
    <col min="15" max="15" width="10.140625" bestFit="1" customWidth="1"/>
    <col min="16" max="16" width="5.85546875" bestFit="1" customWidth="1"/>
  </cols>
  <sheetData>
    <row r="1" spans="1:16">
      <c r="A1" s="15" t="s">
        <v>0</v>
      </c>
      <c r="B1" s="15" t="s">
        <v>1</v>
      </c>
      <c r="C1" s="15" t="s">
        <v>30</v>
      </c>
      <c r="D1" s="32" t="s">
        <v>2</v>
      </c>
      <c r="E1" s="32"/>
      <c r="F1" s="32" t="s">
        <v>3</v>
      </c>
      <c r="G1" s="32"/>
      <c r="H1" s="11" t="s">
        <v>31</v>
      </c>
      <c r="I1" s="11" t="s">
        <v>32</v>
      </c>
      <c r="J1" s="33" t="s">
        <v>33</v>
      </c>
      <c r="K1" s="32" t="s">
        <v>34</v>
      </c>
      <c r="L1" s="32"/>
      <c r="M1" s="11" t="s">
        <v>35</v>
      </c>
      <c r="N1" s="16" t="s">
        <v>36</v>
      </c>
      <c r="O1" s="16" t="s">
        <v>37</v>
      </c>
      <c r="P1" s="17" t="s">
        <v>4</v>
      </c>
    </row>
    <row r="2" spans="1:16">
      <c r="A2" s="18"/>
      <c r="B2" s="18"/>
      <c r="C2" s="18"/>
      <c r="D2" s="11" t="s">
        <v>38</v>
      </c>
      <c r="E2" s="11" t="s">
        <v>39</v>
      </c>
      <c r="F2" s="11" t="s">
        <v>38</v>
      </c>
      <c r="G2" s="11" t="s">
        <v>39</v>
      </c>
      <c r="H2" s="11"/>
      <c r="I2" s="11"/>
      <c r="J2" s="33"/>
      <c r="K2" s="11" t="s">
        <v>38</v>
      </c>
      <c r="L2" s="11" t="s">
        <v>39</v>
      </c>
      <c r="M2" s="11" t="s">
        <v>39</v>
      </c>
      <c r="N2" s="19"/>
      <c r="O2" s="19"/>
    </row>
    <row r="3" spans="1:16">
      <c r="A3" s="18">
        <v>39992</v>
      </c>
      <c r="B3" s="20" t="s">
        <v>5</v>
      </c>
      <c r="C3" s="18" t="s">
        <v>40</v>
      </c>
      <c r="D3" s="19"/>
      <c r="E3" s="19"/>
      <c r="F3" s="19"/>
      <c r="G3" s="19"/>
      <c r="H3" s="19"/>
      <c r="I3" s="19"/>
      <c r="J3" s="19">
        <v>600</v>
      </c>
      <c r="K3" s="19"/>
      <c r="L3" s="19"/>
      <c r="M3" s="19">
        <v>300</v>
      </c>
      <c r="N3" s="19">
        <v>45</v>
      </c>
      <c r="O3" s="19"/>
      <c r="P3">
        <v>325</v>
      </c>
    </row>
    <row r="4" spans="1:16">
      <c r="A4" s="18">
        <v>39998</v>
      </c>
      <c r="B4" s="20" t="s">
        <v>6</v>
      </c>
      <c r="C4" s="18" t="s">
        <v>41</v>
      </c>
      <c r="D4" s="19">
        <v>0</v>
      </c>
      <c r="E4" s="19"/>
      <c r="F4" s="19"/>
      <c r="G4" s="19"/>
      <c r="H4" s="19"/>
      <c r="I4" s="19"/>
      <c r="J4" s="19"/>
      <c r="K4" s="19"/>
      <c r="L4" s="19"/>
      <c r="M4" s="19"/>
      <c r="N4" s="19">
        <v>40</v>
      </c>
      <c r="O4" s="19"/>
      <c r="P4">
        <v>650</v>
      </c>
    </row>
    <row r="5" spans="1:16">
      <c r="A5" s="18">
        <v>39999</v>
      </c>
      <c r="B5" s="18" t="s">
        <v>36</v>
      </c>
      <c r="C5" s="18" t="s">
        <v>41</v>
      </c>
      <c r="D5" s="19">
        <v>0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34"/>
    </row>
    <row r="6" spans="1:16">
      <c r="A6" s="18">
        <v>39999</v>
      </c>
      <c r="B6" s="18" t="s">
        <v>42</v>
      </c>
      <c r="C6" s="18" t="s">
        <v>41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>
        <v>40</v>
      </c>
      <c r="O6" s="19"/>
      <c r="P6" s="34"/>
    </row>
    <row r="7" spans="1:16">
      <c r="A7" s="18">
        <v>39999</v>
      </c>
      <c r="B7" s="18" t="s">
        <v>43</v>
      </c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9">
        <v>1800</v>
      </c>
      <c r="P7" s="34"/>
    </row>
    <row r="8" spans="1:16">
      <c r="A8" s="18">
        <v>39999</v>
      </c>
      <c r="B8" s="18" t="s">
        <v>44</v>
      </c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29">
        <v>150</v>
      </c>
      <c r="P8" s="34"/>
    </row>
    <row r="9" spans="1:16">
      <c r="A9" s="18">
        <v>40005</v>
      </c>
      <c r="B9" s="20" t="s">
        <v>7</v>
      </c>
      <c r="C9" s="18"/>
      <c r="D9" s="19">
        <v>0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29"/>
      <c r="P9">
        <v>34</v>
      </c>
    </row>
    <row r="10" spans="1:16">
      <c r="A10" s="18">
        <v>40010</v>
      </c>
      <c r="B10" s="20" t="s">
        <v>8</v>
      </c>
      <c r="C10" s="18" t="s">
        <v>41</v>
      </c>
      <c r="D10" s="19">
        <v>40</v>
      </c>
      <c r="E10" s="19"/>
      <c r="F10" s="19">
        <v>40</v>
      </c>
      <c r="G10" s="19">
        <v>40</v>
      </c>
      <c r="H10" s="19"/>
      <c r="I10" s="19"/>
      <c r="J10" s="19"/>
      <c r="K10" s="19">
        <v>40</v>
      </c>
      <c r="L10" s="19">
        <v>40</v>
      </c>
      <c r="M10" s="19"/>
      <c r="N10" s="19"/>
      <c r="O10" s="29"/>
      <c r="P10">
        <f>32+12+3</f>
        <v>47</v>
      </c>
    </row>
    <row r="11" spans="1:16">
      <c r="A11" s="18">
        <v>40013</v>
      </c>
      <c r="B11" s="20" t="s">
        <v>9</v>
      </c>
      <c r="C11" s="18" t="s">
        <v>41</v>
      </c>
      <c r="D11" s="19"/>
      <c r="E11" s="19"/>
      <c r="F11" s="19">
        <v>40</v>
      </c>
      <c r="G11" s="19">
        <v>40</v>
      </c>
      <c r="H11" s="19"/>
      <c r="I11" s="19"/>
      <c r="J11" s="19"/>
      <c r="K11" s="19"/>
      <c r="L11" s="19"/>
      <c r="M11" s="19"/>
      <c r="N11" s="19"/>
      <c r="O11" s="29">
        <v>640</v>
      </c>
      <c r="P11" s="31">
        <v>250</v>
      </c>
    </row>
    <row r="12" spans="1:16">
      <c r="A12" s="18">
        <v>40013</v>
      </c>
      <c r="B12" s="18" t="s">
        <v>45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9">
        <v>500</v>
      </c>
      <c r="P12" s="31"/>
    </row>
    <row r="13" spans="1:16">
      <c r="A13" s="18">
        <v>40013</v>
      </c>
      <c r="B13" s="18" t="s">
        <v>46</v>
      </c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9">
        <f>250*0.6</f>
        <v>150</v>
      </c>
      <c r="P13" s="31"/>
    </row>
    <row r="14" spans="1:16">
      <c r="A14" s="18">
        <v>40019</v>
      </c>
      <c r="B14" s="20" t="s">
        <v>10</v>
      </c>
      <c r="C14" s="18" t="s">
        <v>41</v>
      </c>
      <c r="D14" s="19">
        <v>40</v>
      </c>
      <c r="E14" s="19">
        <v>40</v>
      </c>
      <c r="F14" s="19">
        <v>40</v>
      </c>
      <c r="G14" s="19">
        <v>40</v>
      </c>
      <c r="H14" s="19"/>
      <c r="I14" s="19"/>
      <c r="J14" s="19"/>
      <c r="K14" s="19"/>
      <c r="L14" s="19"/>
      <c r="M14" s="19"/>
      <c r="N14" s="19"/>
      <c r="O14" s="29"/>
      <c r="P14">
        <f>42+76</f>
        <v>118</v>
      </c>
    </row>
    <row r="15" spans="1:16">
      <c r="A15" s="18">
        <v>40020</v>
      </c>
      <c r="B15" s="20" t="s">
        <v>10</v>
      </c>
      <c r="C15" s="18" t="s">
        <v>41</v>
      </c>
      <c r="D15" s="19">
        <v>40</v>
      </c>
      <c r="E15" s="19">
        <v>40</v>
      </c>
      <c r="F15" s="19">
        <v>40</v>
      </c>
      <c r="G15" s="19">
        <v>40</v>
      </c>
      <c r="H15" s="19"/>
      <c r="I15" s="19"/>
      <c r="J15" s="19"/>
      <c r="K15" s="19"/>
      <c r="L15" s="19"/>
      <c r="M15" s="19"/>
      <c r="N15" s="19"/>
      <c r="O15" s="29"/>
      <c r="P15">
        <f>100+75</f>
        <v>175</v>
      </c>
    </row>
    <row r="16" spans="1:16">
      <c r="A16" s="18">
        <v>40025</v>
      </c>
      <c r="B16" s="20" t="s">
        <v>11</v>
      </c>
      <c r="C16" s="18" t="s">
        <v>41</v>
      </c>
      <c r="D16" s="19">
        <v>40</v>
      </c>
      <c r="E16" s="19">
        <v>40</v>
      </c>
      <c r="F16" s="19">
        <v>40</v>
      </c>
      <c r="G16" s="19">
        <v>40</v>
      </c>
      <c r="H16" s="19"/>
      <c r="I16" s="19"/>
      <c r="J16" s="19"/>
      <c r="K16" s="19">
        <v>40</v>
      </c>
      <c r="L16" s="19">
        <v>40</v>
      </c>
      <c r="M16" s="19"/>
      <c r="N16" s="19"/>
      <c r="O16" s="29"/>
      <c r="P16">
        <f>187+9+12</f>
        <v>208</v>
      </c>
    </row>
    <row r="17" spans="1:16">
      <c r="A17" s="18">
        <v>40026</v>
      </c>
      <c r="B17" s="20" t="s">
        <v>11</v>
      </c>
      <c r="C17" s="18" t="s">
        <v>41</v>
      </c>
      <c r="D17" s="19">
        <v>40</v>
      </c>
      <c r="E17" s="19">
        <v>40</v>
      </c>
      <c r="F17" s="19">
        <v>40</v>
      </c>
      <c r="G17" s="19">
        <v>40</v>
      </c>
      <c r="H17" s="19"/>
      <c r="I17" s="19"/>
      <c r="J17" s="19"/>
      <c r="K17" s="19">
        <v>40</v>
      </c>
      <c r="L17" s="19">
        <v>40</v>
      </c>
      <c r="M17" s="19"/>
      <c r="N17" s="19"/>
      <c r="O17" s="29"/>
      <c r="P17">
        <f>191+18+23</f>
        <v>232</v>
      </c>
    </row>
    <row r="18" spans="1:16">
      <c r="A18" s="18">
        <v>40027</v>
      </c>
      <c r="B18" s="20" t="s">
        <v>11</v>
      </c>
      <c r="C18" s="18" t="s">
        <v>41</v>
      </c>
      <c r="D18" s="19">
        <v>40</v>
      </c>
      <c r="E18" s="19">
        <v>40</v>
      </c>
      <c r="F18" s="19">
        <v>40</v>
      </c>
      <c r="G18" s="19">
        <v>40</v>
      </c>
      <c r="H18" s="19"/>
      <c r="I18" s="19"/>
      <c r="J18" s="19"/>
      <c r="K18" s="19">
        <v>40</v>
      </c>
      <c r="L18" s="19">
        <v>40</v>
      </c>
      <c r="M18" s="19"/>
      <c r="N18" s="19"/>
      <c r="O18" s="29"/>
      <c r="P18">
        <f>130+7+15</f>
        <v>152</v>
      </c>
    </row>
    <row r="19" spans="1:16">
      <c r="A19" s="21">
        <v>40031</v>
      </c>
      <c r="B19" s="22" t="s">
        <v>12</v>
      </c>
      <c r="C19" s="21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/>
      <c r="P19" s="24">
        <v>74</v>
      </c>
    </row>
    <row r="20" spans="1:16">
      <c r="A20" s="18">
        <v>40033</v>
      </c>
      <c r="B20" s="20" t="s">
        <v>13</v>
      </c>
      <c r="C20" s="25" t="s">
        <v>41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>
        <v>480</v>
      </c>
      <c r="O20" s="29"/>
      <c r="P20">
        <f>287+231+89+233+345+38+85+78+38+345</f>
        <v>1769</v>
      </c>
    </row>
    <row r="21" spans="1:16">
      <c r="A21" s="18">
        <v>40034</v>
      </c>
      <c r="B21" s="20" t="s">
        <v>14</v>
      </c>
      <c r="C21" s="25" t="s">
        <v>41</v>
      </c>
      <c r="D21" s="19">
        <v>40</v>
      </c>
      <c r="E21" s="19"/>
      <c r="F21" s="19"/>
      <c r="G21" s="19"/>
      <c r="H21" s="19"/>
      <c r="I21" s="19"/>
      <c r="J21" s="19"/>
      <c r="K21" s="19">
        <v>40</v>
      </c>
      <c r="L21" s="19">
        <v>40</v>
      </c>
      <c r="M21" s="19"/>
      <c r="N21" s="19"/>
      <c r="O21" s="29">
        <v>1600</v>
      </c>
      <c r="P21" s="31">
        <f>514+30</f>
        <v>544</v>
      </c>
    </row>
    <row r="22" spans="1:16">
      <c r="A22" s="18">
        <v>40034</v>
      </c>
      <c r="B22" s="18" t="s">
        <v>47</v>
      </c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9">
        <v>500</v>
      </c>
      <c r="P22" s="31"/>
    </row>
    <row r="23" spans="1:16">
      <c r="A23" s="18">
        <v>40034</v>
      </c>
      <c r="B23" s="18" t="s">
        <v>48</v>
      </c>
      <c r="C23" s="18" t="s">
        <v>49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9">
        <v>300</v>
      </c>
      <c r="P23" s="31"/>
    </row>
    <row r="24" spans="1:16">
      <c r="A24" s="18">
        <v>40034</v>
      </c>
      <c r="B24" s="18" t="s">
        <v>50</v>
      </c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9">
        <v>0</v>
      </c>
      <c r="P24" s="31"/>
    </row>
    <row r="25" spans="1:16">
      <c r="A25" s="18">
        <v>40034</v>
      </c>
      <c r="B25" s="18" t="s">
        <v>46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9">
        <v>0</v>
      </c>
      <c r="P25" s="31"/>
    </row>
    <row r="26" spans="1:16">
      <c r="A26" s="18">
        <v>40035</v>
      </c>
      <c r="B26" s="20" t="s">
        <v>15</v>
      </c>
      <c r="C26" s="18" t="s">
        <v>41</v>
      </c>
      <c r="D26" s="19"/>
      <c r="E26" s="19"/>
      <c r="F26" s="19">
        <v>40</v>
      </c>
      <c r="G26" s="26">
        <v>40</v>
      </c>
      <c r="H26" s="19"/>
      <c r="I26" s="19"/>
      <c r="J26" s="19"/>
      <c r="K26" s="19"/>
      <c r="L26" s="19"/>
      <c r="M26" s="19"/>
      <c r="N26" s="19"/>
      <c r="O26" s="29"/>
      <c r="P26">
        <v>423</v>
      </c>
    </row>
    <row r="27" spans="1:16">
      <c r="A27" s="18">
        <v>40038</v>
      </c>
      <c r="B27" s="20" t="s">
        <v>16</v>
      </c>
      <c r="C27" s="18"/>
      <c r="D27" s="19"/>
      <c r="E27" s="19"/>
      <c r="F27" s="19"/>
      <c r="G27" s="26"/>
      <c r="H27" s="19"/>
      <c r="I27" s="19"/>
      <c r="J27" s="19"/>
      <c r="K27" s="19"/>
      <c r="L27" s="19"/>
      <c r="M27" s="19"/>
      <c r="N27" s="19">
        <f>40+40</f>
        <v>80</v>
      </c>
      <c r="O27" s="29"/>
      <c r="P27">
        <v>500</v>
      </c>
    </row>
    <row r="28" spans="1:16">
      <c r="A28" s="21">
        <v>40038</v>
      </c>
      <c r="B28" s="22" t="s">
        <v>12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9"/>
      <c r="P28">
        <v>148</v>
      </c>
    </row>
    <row r="29" spans="1:16">
      <c r="A29" s="18">
        <v>40039</v>
      </c>
      <c r="B29" s="20" t="s">
        <v>17</v>
      </c>
      <c r="C29" s="18" t="s">
        <v>41</v>
      </c>
      <c r="D29" s="19">
        <v>40</v>
      </c>
      <c r="E29" s="19">
        <v>40</v>
      </c>
      <c r="F29" s="19">
        <v>40</v>
      </c>
      <c r="G29" s="19">
        <v>40</v>
      </c>
      <c r="H29" s="19">
        <v>80</v>
      </c>
      <c r="I29" s="19"/>
      <c r="J29" s="19"/>
      <c r="K29" s="19">
        <v>40</v>
      </c>
      <c r="L29" s="19">
        <v>40</v>
      </c>
      <c r="M29" s="19"/>
      <c r="N29" s="19"/>
      <c r="O29" s="29"/>
      <c r="P29">
        <f>300+35+109+54+14</f>
        <v>512</v>
      </c>
    </row>
    <row r="30" spans="1:16">
      <c r="A30" s="18">
        <v>40040</v>
      </c>
      <c r="B30" s="20" t="s">
        <v>18</v>
      </c>
      <c r="C30" s="18" t="s">
        <v>41</v>
      </c>
      <c r="D30" s="19">
        <v>40</v>
      </c>
      <c r="E30" s="19">
        <v>40</v>
      </c>
      <c r="F30" s="19">
        <v>40</v>
      </c>
      <c r="G30" s="19">
        <v>40</v>
      </c>
      <c r="H30" s="19"/>
      <c r="I30" s="19"/>
      <c r="J30" s="19"/>
      <c r="K30" s="19">
        <v>40</v>
      </c>
      <c r="L30" s="19">
        <v>40</v>
      </c>
      <c r="M30" s="19"/>
      <c r="N30" s="19"/>
      <c r="O30" s="29"/>
      <c r="P30">
        <f>75+74</f>
        <v>149</v>
      </c>
    </row>
    <row r="31" spans="1:16">
      <c r="A31" s="18">
        <v>40041</v>
      </c>
      <c r="B31" s="20" t="s">
        <v>18</v>
      </c>
      <c r="C31" s="18" t="s">
        <v>41</v>
      </c>
      <c r="D31" s="19">
        <v>40</v>
      </c>
      <c r="E31" s="19">
        <v>40</v>
      </c>
      <c r="F31" s="19">
        <v>40</v>
      </c>
      <c r="G31" s="19">
        <v>40</v>
      </c>
      <c r="H31" s="19"/>
      <c r="I31" s="19"/>
      <c r="J31" s="19"/>
      <c r="K31" s="19">
        <v>40</v>
      </c>
      <c r="L31" s="19">
        <v>40</v>
      </c>
      <c r="M31" s="19"/>
      <c r="N31" s="19"/>
      <c r="O31" s="29"/>
      <c r="P31">
        <f>85+81</f>
        <v>166</v>
      </c>
    </row>
    <row r="32" spans="1:16">
      <c r="A32" s="18">
        <v>40043</v>
      </c>
      <c r="B32" s="20" t="s">
        <v>19</v>
      </c>
      <c r="C32" s="25" t="s">
        <v>51</v>
      </c>
      <c r="D32" s="19"/>
      <c r="E32" s="19"/>
      <c r="F32" s="19">
        <v>50</v>
      </c>
      <c r="G32" s="19">
        <v>50</v>
      </c>
      <c r="H32" s="19"/>
      <c r="I32" s="19"/>
      <c r="J32" s="19"/>
      <c r="K32" s="19"/>
      <c r="L32" s="19"/>
      <c r="M32" s="19"/>
      <c r="N32" s="19"/>
      <c r="O32" s="29"/>
      <c r="P32">
        <v>77</v>
      </c>
    </row>
    <row r="33" spans="1:16">
      <c r="A33" s="21">
        <v>40045</v>
      </c>
      <c r="B33" s="22" t="s">
        <v>12</v>
      </c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9"/>
      <c r="P33">
        <v>96</v>
      </c>
    </row>
    <row r="34" spans="1:16">
      <c r="A34" s="18">
        <v>40048</v>
      </c>
      <c r="B34" s="20" t="s">
        <v>20</v>
      </c>
      <c r="C34" s="18" t="s">
        <v>41</v>
      </c>
      <c r="D34" s="19">
        <v>40</v>
      </c>
      <c r="E34" s="19">
        <v>40</v>
      </c>
      <c r="F34" s="19">
        <v>40</v>
      </c>
      <c r="G34" s="19">
        <v>40</v>
      </c>
      <c r="H34" s="19"/>
      <c r="I34" s="19"/>
      <c r="J34" s="19"/>
      <c r="K34" s="19">
        <v>40</v>
      </c>
      <c r="L34" s="19">
        <v>40</v>
      </c>
      <c r="M34" s="19"/>
      <c r="N34" s="19"/>
      <c r="O34" s="29"/>
      <c r="P34">
        <f>91+38</f>
        <v>129</v>
      </c>
    </row>
    <row r="35" spans="1:16">
      <c r="A35" s="21">
        <v>40052</v>
      </c>
      <c r="B35" s="22" t="s">
        <v>12</v>
      </c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9"/>
      <c r="P35">
        <v>93</v>
      </c>
    </row>
    <row r="36" spans="1:16">
      <c r="A36" s="21">
        <v>40054</v>
      </c>
      <c r="B36" s="22" t="s">
        <v>21</v>
      </c>
      <c r="C36" s="18" t="s">
        <v>41</v>
      </c>
      <c r="D36" s="19">
        <v>0</v>
      </c>
      <c r="E36" s="19">
        <v>0</v>
      </c>
      <c r="F36" s="19"/>
      <c r="G36" s="19"/>
      <c r="H36" s="19"/>
      <c r="I36" s="19"/>
      <c r="J36" s="19"/>
      <c r="K36" s="19"/>
      <c r="L36" s="19"/>
      <c r="M36" s="19"/>
      <c r="N36" s="19"/>
      <c r="O36" s="29"/>
      <c r="P36">
        <v>20</v>
      </c>
    </row>
    <row r="37" spans="1:16">
      <c r="A37" s="21">
        <v>40062</v>
      </c>
      <c r="B37" s="22" t="s">
        <v>22</v>
      </c>
      <c r="C37" s="18" t="s">
        <v>52</v>
      </c>
      <c r="D37" s="19"/>
      <c r="E37" s="19"/>
      <c r="F37" s="19"/>
      <c r="G37" s="19"/>
      <c r="H37" s="19"/>
      <c r="I37" s="19"/>
      <c r="J37" s="19"/>
      <c r="K37" s="19">
        <v>40</v>
      </c>
      <c r="L37" s="19">
        <v>40</v>
      </c>
      <c r="M37" s="19"/>
      <c r="N37" s="19"/>
      <c r="O37" s="29"/>
      <c r="P37">
        <v>45</v>
      </c>
    </row>
    <row r="38" spans="1:16">
      <c r="A38" s="18">
        <v>40077</v>
      </c>
      <c r="B38" s="18" t="s">
        <v>53</v>
      </c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9">
        <v>1500</v>
      </c>
    </row>
    <row r="39" spans="1:16">
      <c r="A39" s="18">
        <v>40063</v>
      </c>
      <c r="B39" s="18" t="s">
        <v>54</v>
      </c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>
        <v>300</v>
      </c>
    </row>
    <row r="40" spans="1:16">
      <c r="A40" s="18">
        <v>40032</v>
      </c>
      <c r="B40" s="18" t="s">
        <v>55</v>
      </c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29">
        <v>287.39999999999998</v>
      </c>
    </row>
    <row r="41" spans="1:16">
      <c r="A41" s="18"/>
      <c r="B41" s="18"/>
      <c r="C41" s="18"/>
      <c r="D41" s="19">
        <f t="shared" ref="D41:P41" si="0">SUM(D3:D40)</f>
        <v>440</v>
      </c>
      <c r="E41" s="19">
        <f t="shared" si="0"/>
        <v>360</v>
      </c>
      <c r="F41" s="19">
        <f t="shared" si="0"/>
        <v>530</v>
      </c>
      <c r="G41" s="19">
        <f t="shared" si="0"/>
        <v>530</v>
      </c>
      <c r="H41" s="19">
        <f t="shared" si="0"/>
        <v>80</v>
      </c>
      <c r="I41" s="19">
        <f t="shared" si="0"/>
        <v>0</v>
      </c>
      <c r="J41" s="19">
        <f t="shared" si="0"/>
        <v>600</v>
      </c>
      <c r="K41" s="19">
        <f t="shared" si="0"/>
        <v>400</v>
      </c>
      <c r="L41" s="19">
        <f t="shared" si="0"/>
        <v>400</v>
      </c>
      <c r="M41" s="19">
        <f t="shared" si="0"/>
        <v>300</v>
      </c>
      <c r="N41" s="19">
        <f t="shared" si="0"/>
        <v>685</v>
      </c>
      <c r="O41" s="19">
        <f t="shared" si="0"/>
        <v>7727.4</v>
      </c>
      <c r="P41" s="27">
        <f t="shared" si="0"/>
        <v>6936</v>
      </c>
    </row>
    <row r="42" spans="1:16">
      <c r="A42" s="18"/>
      <c r="B42" s="18"/>
      <c r="C42" s="28" t="s">
        <v>56</v>
      </c>
      <c r="D42" s="19">
        <f>SUM(D41:O41)</f>
        <v>12052.4</v>
      </c>
      <c r="N42" s="19"/>
      <c r="O42" s="19"/>
    </row>
  </sheetData>
  <mergeCells count="7">
    <mergeCell ref="P21:P25"/>
    <mergeCell ref="D1:E1"/>
    <mergeCell ref="F1:G1"/>
    <mergeCell ref="J1:J2"/>
    <mergeCell ref="K1:L1"/>
    <mergeCell ref="P5:P8"/>
    <mergeCell ref="P11:P13"/>
  </mergeCells>
  <printOptions gridLines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2</vt:i4>
      </vt:variant>
      <vt:variant>
        <vt:lpstr>Grafici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presenze</vt:lpstr>
      <vt:lpstr>bilancio economico</vt:lpstr>
      <vt:lpstr>Grafico</vt:lpstr>
      <vt:lpstr>'bilancio economico'!Area_stampa</vt:lpstr>
      <vt:lpstr>presenze!Area_stampa</vt:lpstr>
    </vt:vector>
  </TitlesOfParts>
  <Company>SABINO SILVESTRI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SABINO SILVESTRI</dc:creator>
  <cp:lastModifiedBy>SABINO SILVESTRI</cp:lastModifiedBy>
  <cp:lastPrinted>2009-10-09T13:27:41Z</cp:lastPrinted>
  <dcterms:created xsi:type="dcterms:W3CDTF">2009-09-20T16:09:26Z</dcterms:created>
  <dcterms:modified xsi:type="dcterms:W3CDTF">2009-10-09T13:29:03Z</dcterms:modified>
</cp:coreProperties>
</file>